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yh\Desktop\"/>
    </mc:Choice>
  </mc:AlternateContent>
  <xr:revisionPtr revIDLastSave="0" documentId="8_{E14DCFC4-DFA2-4ED6-BBAF-E34EA7AD6915}" xr6:coauthVersionLast="47" xr6:coauthVersionMax="47" xr10:uidLastSave="{00000000-0000-0000-0000-000000000000}"/>
  <bookViews>
    <workbookView xWindow="2280" yWindow="1380" windowWidth="10730" windowHeight="9420" xr2:uid="{3334A5BF-40A5-48D9-9990-5694EBA6955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B11" i="1"/>
  <c r="B13" i="1" s="1"/>
  <c r="B7" i="1"/>
  <c r="B6" i="1"/>
  <c r="B8" i="1" s="1"/>
  <c r="B28" i="1" s="1"/>
  <c r="B4" i="1"/>
  <c r="B15" i="1" l="1"/>
  <c r="C13" i="1"/>
  <c r="B26" i="1" l="1"/>
  <c r="E21" i="1"/>
  <c r="E23" i="1" s="1"/>
  <c r="E24" i="1" s="1"/>
  <c r="B21" i="1"/>
  <c r="B23" i="1" s="1"/>
  <c r="B24" i="1" s="1"/>
  <c r="B27" i="1" s="1"/>
  <c r="B29" i="1" l="1"/>
  <c r="B30" i="1" s="1"/>
</calcChain>
</file>

<file path=xl/sharedStrings.xml><?xml version="1.0" encoding="utf-8"?>
<sst xmlns="http://schemas.openxmlformats.org/spreadsheetml/2006/main" count="35" uniqueCount="27">
  <si>
    <t>collar</t>
    <phoneticPr fontId="2" type="noConversion"/>
  </si>
  <si>
    <t>buy a put option and sell a call option</t>
    <phoneticPr fontId="2" type="noConversion"/>
  </si>
  <si>
    <t>september</t>
    <phoneticPr fontId="2" type="noConversion"/>
  </si>
  <si>
    <t>number of contract</t>
    <phoneticPr fontId="2" type="noConversion"/>
  </si>
  <si>
    <t>premium</t>
    <phoneticPr fontId="2" type="noConversion"/>
  </si>
  <si>
    <t>premium payable</t>
    <phoneticPr fontId="2" type="noConversion"/>
  </si>
  <si>
    <t>premium receive</t>
    <phoneticPr fontId="2" type="noConversion"/>
  </si>
  <si>
    <t>net premium</t>
    <phoneticPr fontId="2" type="noConversion"/>
  </si>
  <si>
    <t>now</t>
    <phoneticPr fontId="2" type="noConversion"/>
  </si>
  <si>
    <t>closing</t>
    <phoneticPr fontId="2" type="noConversion"/>
  </si>
  <si>
    <t xml:space="preserve">spot </t>
    <phoneticPr fontId="2" type="noConversion"/>
  </si>
  <si>
    <t>future</t>
    <phoneticPr fontId="2" type="noConversion"/>
  </si>
  <si>
    <t>basis</t>
    <phoneticPr fontId="2" type="noConversion"/>
  </si>
  <si>
    <t>effective rate</t>
    <phoneticPr fontId="2" type="noConversion"/>
  </si>
  <si>
    <t>(95.62-0.08)</t>
    <phoneticPr fontId="2" type="noConversion"/>
  </si>
  <si>
    <t>buy put option(sell future)</t>
    <phoneticPr fontId="2" type="noConversion"/>
  </si>
  <si>
    <t>sell call option(cp buy future)</t>
    <phoneticPr fontId="2" type="noConversion"/>
  </si>
  <si>
    <t>strike price</t>
    <phoneticPr fontId="2" type="noConversion"/>
  </si>
  <si>
    <t>future price</t>
    <phoneticPr fontId="2" type="noConversion"/>
  </si>
  <si>
    <t>exercise</t>
    <phoneticPr fontId="2" type="noConversion"/>
  </si>
  <si>
    <t>yes</t>
    <phoneticPr fontId="2" type="noConversion"/>
  </si>
  <si>
    <t>gain</t>
    <phoneticPr fontId="2" type="noConversion"/>
  </si>
  <si>
    <t>loss</t>
    <phoneticPr fontId="2" type="noConversion"/>
  </si>
  <si>
    <t>total gain</t>
    <phoneticPr fontId="2" type="noConversion"/>
  </si>
  <si>
    <t>interest payment</t>
    <phoneticPr fontId="2" type="noConversion"/>
  </si>
  <si>
    <t>total payment</t>
    <phoneticPr fontId="2" type="noConversion"/>
  </si>
  <si>
    <t>lower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</si>
</sst>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10" fontId="0" fillId="0" borderId="0" xfId="1" applyNumberFormat="1" applyFont="1">
      <alignment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99A4C-B4BB-4E4F-A622-F18435645681}">
  <dimension ref="A1:E30"/>
  <sheetViews>
    <sheetView tabSelected="1" workbookViewId="0">
      <selection activeCell="E6" sqref="E6"/>
    </sheetView>
  </sheetViews>
  <sheetFormatPr defaultRowHeight="14" x14ac:dyDescent="0.3"/>
  <sheetData>
    <row r="1" spans="1:4" x14ac:dyDescent="0.3">
      <c r="A1" t="s">
        <v>0</v>
      </c>
    </row>
    <row r="2" spans="1:4" x14ac:dyDescent="0.3">
      <c r="A2" s="1" t="s">
        <v>1</v>
      </c>
      <c r="B2" s="1"/>
    </row>
    <row r="3" spans="1:4" x14ac:dyDescent="0.3">
      <c r="A3" t="s">
        <v>2</v>
      </c>
    </row>
    <row r="4" spans="1:4" x14ac:dyDescent="0.3">
      <c r="A4" t="s">
        <v>3</v>
      </c>
      <c r="B4" s="1">
        <f>36/1*5/3</f>
        <v>60</v>
      </c>
    </row>
    <row r="5" spans="1:4" x14ac:dyDescent="0.3">
      <c r="A5" t="s">
        <v>4</v>
      </c>
    </row>
    <row r="6" spans="1:4" x14ac:dyDescent="0.3">
      <c r="A6" t="s">
        <v>5</v>
      </c>
      <c r="B6">
        <f>0.234%*B4*1000000*3/12</f>
        <v>35100</v>
      </c>
    </row>
    <row r="7" spans="1:4" x14ac:dyDescent="0.3">
      <c r="A7" t="s">
        <v>6</v>
      </c>
      <c r="B7">
        <f>0.219%*60*1000000*3/12</f>
        <v>32850.000000000007</v>
      </c>
    </row>
    <row r="8" spans="1:4" x14ac:dyDescent="0.3">
      <c r="A8" t="s">
        <v>7</v>
      </c>
      <c r="B8" s="1">
        <f>B6-B7</f>
        <v>2249.9999999999927</v>
      </c>
    </row>
    <row r="10" spans="1:4" x14ac:dyDescent="0.3">
      <c r="B10" t="s">
        <v>8</v>
      </c>
      <c r="C10" t="s">
        <v>9</v>
      </c>
      <c r="D10">
        <v>9.31</v>
      </c>
    </row>
    <row r="11" spans="1:4" x14ac:dyDescent="0.3">
      <c r="A11" t="s">
        <v>10</v>
      </c>
      <c r="B11">
        <f>100-3.9</f>
        <v>96.1</v>
      </c>
      <c r="C11">
        <f>100-4.4</f>
        <v>95.6</v>
      </c>
    </row>
    <row r="12" spans="1:4" x14ac:dyDescent="0.3">
      <c r="A12" t="s">
        <v>11</v>
      </c>
      <c r="B12">
        <v>95.62</v>
      </c>
    </row>
    <row r="13" spans="1:4" x14ac:dyDescent="0.3">
      <c r="A13" t="s">
        <v>12</v>
      </c>
      <c r="B13" s="1">
        <f>B11-B12</f>
        <v>0.47999999999998977</v>
      </c>
      <c r="C13" s="1">
        <f>B13/6</f>
        <v>7.9999999999998295E-2</v>
      </c>
    </row>
    <row r="15" spans="1:4" x14ac:dyDescent="0.3">
      <c r="A15" t="s">
        <v>13</v>
      </c>
      <c r="B15" s="2">
        <f>B12-B13/6*1</f>
        <v>95.54</v>
      </c>
      <c r="C15" t="s">
        <v>14</v>
      </c>
    </row>
    <row r="19" spans="1:5" x14ac:dyDescent="0.3">
      <c r="A19" t="s">
        <v>15</v>
      </c>
      <c r="D19" t="s">
        <v>16</v>
      </c>
    </row>
    <row r="20" spans="1:5" x14ac:dyDescent="0.3">
      <c r="A20" t="s">
        <v>17</v>
      </c>
      <c r="B20">
        <v>96</v>
      </c>
      <c r="D20" t="s">
        <v>17</v>
      </c>
      <c r="E20">
        <v>95.5</v>
      </c>
    </row>
    <row r="21" spans="1:5" x14ac:dyDescent="0.3">
      <c r="A21" t="s">
        <v>18</v>
      </c>
      <c r="B21">
        <f>B15</f>
        <v>95.54</v>
      </c>
      <c r="D21" t="s">
        <v>18</v>
      </c>
      <c r="E21">
        <f>B15</f>
        <v>95.54</v>
      </c>
    </row>
    <row r="22" spans="1:5" x14ac:dyDescent="0.3">
      <c r="A22" t="s">
        <v>19</v>
      </c>
      <c r="B22" t="s">
        <v>20</v>
      </c>
      <c r="D22" t="s">
        <v>19</v>
      </c>
      <c r="E22" t="s">
        <v>20</v>
      </c>
    </row>
    <row r="23" spans="1:5" x14ac:dyDescent="0.3">
      <c r="A23" t="s">
        <v>21</v>
      </c>
      <c r="B23">
        <f>B20-B21</f>
        <v>0.45999999999999375</v>
      </c>
      <c r="D23" t="s">
        <v>22</v>
      </c>
      <c r="E23">
        <f>E21-E20</f>
        <v>4.0000000000006253E-2</v>
      </c>
    </row>
    <row r="24" spans="1:5" x14ac:dyDescent="0.3">
      <c r="A24" t="s">
        <v>23</v>
      </c>
      <c r="B24">
        <f>B23%*60*1000000*3/12</f>
        <v>68999.999999999069</v>
      </c>
      <c r="D24" t="s">
        <v>23</v>
      </c>
      <c r="E24">
        <f>E23%*60*1000000*3/12</f>
        <v>6000.0000000009377</v>
      </c>
    </row>
    <row r="26" spans="1:5" x14ac:dyDescent="0.3">
      <c r="A26" t="s">
        <v>24</v>
      </c>
      <c r="B26">
        <f>(100-B15)%*60*1000000*3/12</f>
        <v>668999.99999999907</v>
      </c>
    </row>
    <row r="27" spans="1:5" x14ac:dyDescent="0.3">
      <c r="A27" t="s">
        <v>23</v>
      </c>
      <c r="B27">
        <f>-B24-E24</f>
        <v>-75000</v>
      </c>
    </row>
    <row r="28" spans="1:5" x14ac:dyDescent="0.3">
      <c r="A28" t="s">
        <v>7</v>
      </c>
      <c r="B28">
        <f>B8</f>
        <v>2249.9999999999927</v>
      </c>
    </row>
    <row r="29" spans="1:5" x14ac:dyDescent="0.3">
      <c r="A29" t="s">
        <v>25</v>
      </c>
      <c r="B29">
        <f>SUM(B26:B28)</f>
        <v>596249.99999999907</v>
      </c>
    </row>
    <row r="30" spans="1:5" x14ac:dyDescent="0.3">
      <c r="A30" t="s">
        <v>13</v>
      </c>
      <c r="B30" s="3">
        <f>B29/36000000*12/5</f>
        <v>3.9749999999999938E-2</v>
      </c>
      <c r="C30" t="s">
        <v>26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艺鹤 曹</dc:creator>
  <cp:lastModifiedBy>艺鹤 曹</cp:lastModifiedBy>
  <dcterms:created xsi:type="dcterms:W3CDTF">2024-06-03T12:35:53Z</dcterms:created>
  <dcterms:modified xsi:type="dcterms:W3CDTF">2024-06-03T12:36:18Z</dcterms:modified>
</cp:coreProperties>
</file>